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SO 000_SO 000a" sheetId="1" r:id="rId1"/>
    <sheet name="SO 000_SO 000b" sheetId="2" r:id="rId2"/>
    <sheet name="SO 101" sheetId="3" r:id="rId3"/>
  </sheets>
  <definedNames/>
  <calcPr/>
  <webPublishing/>
</workbook>
</file>

<file path=xl/sharedStrings.xml><?xml version="1.0" encoding="utf-8"?>
<sst xmlns="http://schemas.openxmlformats.org/spreadsheetml/2006/main" count="348" uniqueCount="129">
  <si>
    <t>ASPE10</t>
  </si>
  <si>
    <t>S</t>
  </si>
  <si>
    <t>Soupis prací objektu</t>
  </si>
  <si>
    <t xml:space="preserve">Stavba: </t>
  </si>
  <si>
    <t>II/602</t>
  </si>
  <si>
    <t>Domašov - most 602-012 Devět Křížů</t>
  </si>
  <si>
    <t>O</t>
  </si>
  <si>
    <t>Objekt:</t>
  </si>
  <si>
    <t>SO 000</t>
  </si>
  <si>
    <t>Ostatní náklady a vedlejší náklady</t>
  </si>
  <si>
    <t>O1</t>
  </si>
  <si>
    <t>Rozpočet:</t>
  </si>
  <si>
    <t>0,00</t>
  </si>
  <si>
    <t>15,00</t>
  </si>
  <si>
    <t>21,00</t>
  </si>
  <si>
    <t>3</t>
  </si>
  <si>
    <t>2</t>
  </si>
  <si>
    <t>SO 000a</t>
  </si>
  <si>
    <t>Ostatní 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</si>
  <si>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</si>
  <si>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</si>
  <si>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</si>
  <si>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</si>
  <si>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</si>
  <si>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</si>
  <si>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</si>
  <si>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</si>
  <si>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</si>
  <si>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</si>
  <si>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</si>
  <si>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</si>
  <si>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</si>
  <si>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</si>
  <si>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</si>
  <si>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</si>
  <si>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</si>
  <si>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</si>
  <si>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</si>
  <si>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</si>
  <si>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</si>
  <si>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</si>
  <si>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</si>
  <si>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</si>
  <si>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</si>
  <si>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
Včetně projednání s dotčenými orgány.  
Vše v režii zhotovitele.</t>
  </si>
  <si>
    <t>VV</t>
  </si>
  <si>
    <t>1=1,000 [A]</t>
  </si>
  <si>
    <t>TS</t>
  </si>
  <si>
    <t>zahrnuje veškeré náklady spojené s objednatelem požadovanými zařízeními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</si>
  <si>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</si>
  <si>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</si>
  <si>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</si>
  <si>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</si>
  <si>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SO 000b</t>
  </si>
  <si>
    <t>Vedlejší náklady</t>
  </si>
  <si>
    <t>00014</t>
  </si>
  <si>
    <t>R</t>
  </si>
  <si>
    <t>Zajištění provedení a výstupů veškerých zkoušek a revizí - popsáno v obchodních podmínkách, technických podmínkách a normách ČSN</t>
  </si>
  <si>
    <t>SO 101</t>
  </si>
  <si>
    <t>Komunikace</t>
  </si>
  <si>
    <t>014102</t>
  </si>
  <si>
    <t>POPLATKY ZA SKLÁDKU</t>
  </si>
  <si>
    <t>T</t>
  </si>
  <si>
    <t>viz. pol 12922 čištění krajnic</t>
  </si>
  <si>
    <t>(842*0,05)*2=84,200 [A]</t>
  </si>
  <si>
    <t>zahrnuje veškeré poplatky provozovateli skládky související s uložením odpadu na skládce.</t>
  </si>
  <si>
    <t>Zemní práce</t>
  </si>
  <si>
    <t>113743</t>
  </si>
  <si>
    <t>FRÉZOVÁNÍ ZPEVNĚNÝCH PLOCH ASFALTOVÝCH TL. DO 50MM</t>
  </si>
  <si>
    <t>M2</t>
  </si>
  <si>
    <t>frézování tl. 5 cm 
část asfaltového recyklátu použit na zřízení krajnic, zbytek odvoz a likvidace v režii zhotovitele</t>
  </si>
  <si>
    <t>5754=5 754,000 [A]</t>
  </si>
  <si>
    <t>Položka zahrnuje veškerou manipulaci s vybouranou sutí a s vybouranými hmotami vč. uložení</t>
  </si>
  <si>
    <t>113746</t>
  </si>
  <si>
    <t>FRÉZOVÁNÍ ZPEVNĚNÝCH PLOCH ASFALTOVÝCH TL. DO 100MM</t>
  </si>
  <si>
    <t>frézování tl. 10 cm 
odvoz a likvidace v režii zhotovitele</t>
  </si>
  <si>
    <t>140=140,000 [A]</t>
  </si>
  <si>
    <t>12922</t>
  </si>
  <si>
    <t>ČIŠTĚNÍ KRAJNIC OD NÁNOSU TL. DO 100MM</t>
  </si>
  <si>
    <t>včetně odvozu na skládku</t>
  </si>
  <si>
    <t>1684*0,5=842,000 [A]</t>
  </si>
  <si>
    <t>Součástí položky je vodorovná a svislá doprava, přemístění, přeložení, manipulace s materiálem a uložení na skládku. 
 Nezahrnuje poplatek za skládku, který se vykazuje v položce 0141** (s výjimkou malého množství  materiálu, kde je možné poplatek zahrnout do jednotkové ceny položky – tento fakt musí být uveden v doplňujícím textu k položce)</t>
  </si>
  <si>
    <t>56961</t>
  </si>
  <si>
    <t>ZPEVNĚNÍ KRAJNIC Z RECYKLOVANÉHO MATERIÁLU TL DO 50MM</t>
  </si>
  <si>
    <t>zřízení krajnic v šíři 50 cm 
do 5 cm</t>
  </si>
  <si>
    <t>842=842,000 [A]</t>
  </si>
  <si>
    <t>- dodání recyklátu v požadované kvalitě 
- očištění podkladu 
- uložení recyklátu dle předepsaného technologického předpisu, zhutnění vrstvy v předepsané tloušťce 
- zřízení vrstvy bez rozlišení šířky, pokládání vrstvy po etapách, včetně pracovních spar a spojů 
- úpravu napojení, ukončení  
- nezahrnuje postřiky, nátěry</t>
  </si>
  <si>
    <t>572213</t>
  </si>
  <si>
    <t>SPOJOVACÍ POSTŘIK Z EMULZE DO 0,5KG/M2</t>
  </si>
  <si>
    <t>0,5 kg/m2</t>
  </si>
  <si>
    <t>11788=11 788,000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</si>
  <si>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</si>
  <si>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7</t>
  </si>
  <si>
    <t>574A44</t>
  </si>
  <si>
    <t>ASFALTOVÝ BETON PRO OBRUSNÉ VRSTVY ACO 11+, 11S TL. 50MM</t>
  </si>
  <si>
    <t>ACO 11+</t>
  </si>
  <si>
    <t>5894=5 894,000 [A]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</si>
  <si>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</si>
  <si>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8</t>
  </si>
  <si>
    <t>574C46</t>
  </si>
  <si>
    <t>ASFALTOVÝ BETON PRO LOŽNÍ VRSTVY ACL 16+, 16S TL. 50MM</t>
  </si>
  <si>
    <t>ACL 16+</t>
  </si>
  <si>
    <t>577A1</t>
  </si>
  <si>
    <t>VÝSPRAVA TRHLIN ASFALTOVOU ZÁLIVKOU</t>
  </si>
  <si>
    <t>M</t>
  </si>
  <si>
    <t>ošetření mrazových trhlin</t>
  </si>
  <si>
    <t>300=300,000 [A]</t>
  </si>
  <si>
    <t>- vyfrézování drážky šířky do 20mm hloubky do 40mm 
- vyčištění 
- nátěr 
- výplň předepsanou zálivkovou hmotou</t>
  </si>
  <si>
    <t>58910</t>
  </si>
  <si>
    <t>VÝPLŇ SPAR ASFALTEM</t>
  </si>
  <si>
    <t>zalití pracovních spar</t>
  </si>
  <si>
    <t>856=856,000 [A]</t>
  </si>
  <si>
    <t>položka zahrnuje: 
- dodávku předepsaného materiálu 
- vyčištění a výplň spar tímto materiálem</t>
  </si>
  <si>
    <t>Ostatní konstrukce a práce</t>
  </si>
  <si>
    <t>11</t>
  </si>
  <si>
    <t>915111</t>
  </si>
  <si>
    <t>VODOROVNÉ DOPRAVNÍ ZNAČENÍ BARVOU HLADKÉ - DODÁVKA A POKLÁDKA</t>
  </si>
  <si>
    <t>čára V1a (0,125) - 350 m 
čára V2a (3/6/0,125) - 470m 
čára V2b (3/1,5/0,125) - 286 m 
vodící čáry (25cm) - 1684 m</t>
  </si>
  <si>
    <t>0,125*350+1/3*0,125*470+2/3*0,125*286+1684*0,250=508,167 [A]</t>
  </si>
  <si>
    <t>položka zahrnuje: 
- dodání a pokládku nátěrového materiálu (měří se pouze natíraná plocha) 
- předznačení a reflexní úpravu</t>
  </si>
  <si>
    <t>12</t>
  </si>
  <si>
    <t>915221</t>
  </si>
  <si>
    <t>VODOR DOPRAV ZNAČ PLASTEM STRUKTURÁLNÍ NEHLUČNÉ - DOD A POKLÁDKA</t>
  </si>
  <si>
    <t>po měsíci v plastu 
čára V1a (0,125) - 350 m 
čára V2a (3/6/0,125) - 470m 
čára V2b (3/1,5/0,125) - 286 m 
vodící čáry (25cm) - 1684 m</t>
  </si>
  <si>
    <t>13</t>
  </si>
  <si>
    <t>919111</t>
  </si>
  <si>
    <t>ŘEZÁNÍ ASFALTOVÉHO KRYTU VOZOVEK TL DO 50MM</t>
  </si>
  <si>
    <t>zařezaní u napojení na stávající povrch</t>
  </si>
  <si>
    <t>položka zahrnuje řezání vozovkové vrstvy v předepsané tloušťce, včetně spotřeby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</si>
</sst>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</f>
      </c>
      <c>
        <f>0+O10+O14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40.25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  <row r="14" spans="1:16" ht="12.75">
      <c r="A14" s="18" t="s">
        <v>38</v>
      </c>
      <c s="23" t="s">
        <v>16</v>
      </c>
      <c s="23" t="s">
        <v>49</v>
      </c>
      <c s="18" t="s">
        <v>40</v>
      </c>
      <c s="24" t="s">
        <v>50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51</v>
      </c>
    </row>
    <row r="16" spans="1:5" ht="12.75">
      <c r="A16" s="30" t="s">
        <v>45</v>
      </c>
      <c r="E16" s="31" t="s">
        <v>40</v>
      </c>
    </row>
    <row r="17" spans="1:5" ht="63.75">
      <c r="A17" t="s">
        <v>47</v>
      </c>
      <c r="E17" s="29" t="s">
        <v>52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53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53</v>
      </c>
      <c s="5"/>
      <c s="14" t="s">
        <v>54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25.5">
      <c r="A10" s="18" t="s">
        <v>38</v>
      </c>
      <c s="23" t="s">
        <v>22</v>
      </c>
      <c s="23" t="s">
        <v>55</v>
      </c>
      <c s="18" t="s">
        <v>56</v>
      </c>
      <c s="24" t="s">
        <v>57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47</v>
      </c>
      <c r="E13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0+O8+O13+O26+O51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58</v>
      </c>
      <c s="32">
        <f>0+I8+I13+I26+I51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58</v>
      </c>
      <c s="5"/>
      <c s="14" t="s">
        <v>59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60</v>
      </c>
      <c s="18" t="s">
        <v>40</v>
      </c>
      <c s="24" t="s">
        <v>61</v>
      </c>
      <c s="25" t="s">
        <v>62</v>
      </c>
      <c s="26">
        <v>84.2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63</v>
      </c>
    </row>
    <row r="11" spans="1:5" ht="12.75">
      <c r="A11" s="30" t="s">
        <v>45</v>
      </c>
      <c r="E11" s="31" t="s">
        <v>64</v>
      </c>
    </row>
    <row r="12" spans="1:5" ht="25.5">
      <c r="A12" t="s">
        <v>47</v>
      </c>
      <c r="E12" s="29" t="s">
        <v>65</v>
      </c>
    </row>
    <row r="13" spans="1:18" ht="12.75" customHeight="1">
      <c r="A13" s="5" t="s">
        <v>36</v>
      </c>
      <c s="5"/>
      <c s="35" t="s">
        <v>22</v>
      </c>
      <c s="5"/>
      <c s="21" t="s">
        <v>66</v>
      </c>
      <c s="5"/>
      <c s="5"/>
      <c s="5"/>
      <c s="36">
        <f>0+Q13</f>
      </c>
      <c r="O13">
        <f>0+R13</f>
      </c>
      <c r="Q13">
        <f>0+I14+I18+I22</f>
      </c>
      <c>
        <f>0+O14+O18+O22</f>
      </c>
    </row>
    <row r="14" spans="1:16" ht="12.75">
      <c r="A14" s="18" t="s">
        <v>38</v>
      </c>
      <c s="23" t="s">
        <v>16</v>
      </c>
      <c s="23" t="s">
        <v>67</v>
      </c>
      <c s="18" t="s">
        <v>40</v>
      </c>
      <c s="24" t="s">
        <v>68</v>
      </c>
      <c s="25" t="s">
        <v>69</v>
      </c>
      <c s="26">
        <v>5754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38.25">
      <c r="A15" s="28" t="s">
        <v>43</v>
      </c>
      <c r="E15" s="29" t="s">
        <v>70</v>
      </c>
    </row>
    <row r="16" spans="1:5" ht="12.75">
      <c r="A16" s="30" t="s">
        <v>45</v>
      </c>
      <c r="E16" s="31" t="s">
        <v>71</v>
      </c>
    </row>
    <row r="17" spans="1:5" ht="25.5">
      <c r="A17" t="s">
        <v>47</v>
      </c>
      <c r="E17" s="29" t="s">
        <v>72</v>
      </c>
    </row>
    <row r="18" spans="1:16" ht="12.75">
      <c r="A18" s="18" t="s">
        <v>38</v>
      </c>
      <c s="23" t="s">
        <v>15</v>
      </c>
      <c s="23" t="s">
        <v>73</v>
      </c>
      <c s="18" t="s">
        <v>40</v>
      </c>
      <c s="24" t="s">
        <v>74</v>
      </c>
      <c s="25" t="s">
        <v>69</v>
      </c>
      <c s="26">
        <v>140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25.5">
      <c r="A19" s="28" t="s">
        <v>43</v>
      </c>
      <c r="E19" s="29" t="s">
        <v>75</v>
      </c>
    </row>
    <row r="20" spans="1:5" ht="12.75">
      <c r="A20" s="30" t="s">
        <v>45</v>
      </c>
      <c r="E20" s="31" t="s">
        <v>76</v>
      </c>
    </row>
    <row r="21" spans="1:5" ht="25.5">
      <c r="A21" t="s">
        <v>47</v>
      </c>
      <c r="E21" s="29" t="s">
        <v>72</v>
      </c>
    </row>
    <row r="22" spans="1:16" ht="12.75">
      <c r="A22" s="18" t="s">
        <v>38</v>
      </c>
      <c s="23" t="s">
        <v>26</v>
      </c>
      <c s="23" t="s">
        <v>77</v>
      </c>
      <c s="18" t="s">
        <v>40</v>
      </c>
      <c s="24" t="s">
        <v>78</v>
      </c>
      <c s="25" t="s">
        <v>69</v>
      </c>
      <c s="26">
        <v>842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79</v>
      </c>
    </row>
    <row r="24" spans="1:5" ht="12.75">
      <c r="A24" s="30" t="s">
        <v>45</v>
      </c>
      <c r="E24" s="31" t="s">
        <v>80</v>
      </c>
    </row>
    <row r="25" spans="1:5" ht="63.75">
      <c r="A25" t="s">
        <v>47</v>
      </c>
      <c r="E25" s="29" t="s">
        <v>81</v>
      </c>
    </row>
    <row r="26" spans="1:18" ht="12.75" customHeight="1">
      <c r="A26" s="5" t="s">
        <v>36</v>
      </c>
      <c s="5"/>
      <c s="35" t="s">
        <v>28</v>
      </c>
      <c s="5"/>
      <c s="21" t="s">
        <v>59</v>
      </c>
      <c s="5"/>
      <c s="5"/>
      <c s="5"/>
      <c s="36">
        <f>0+Q26</f>
      </c>
      <c r="O26">
        <f>0+R26</f>
      </c>
      <c r="Q26">
        <f>0+I27+I31+I35+I39+I43+I47</f>
      </c>
      <c>
        <f>0+O27+O31+O35+O39+O43+O47</f>
      </c>
    </row>
    <row r="27" spans="1:16" ht="12.75">
      <c r="A27" s="18" t="s">
        <v>38</v>
      </c>
      <c s="23" t="s">
        <v>28</v>
      </c>
      <c s="23" t="s">
        <v>82</v>
      </c>
      <c s="18" t="s">
        <v>40</v>
      </c>
      <c s="24" t="s">
        <v>83</v>
      </c>
      <c s="25" t="s">
        <v>69</v>
      </c>
      <c s="26">
        <v>842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25.5">
      <c r="A28" s="28" t="s">
        <v>43</v>
      </c>
      <c r="E28" s="29" t="s">
        <v>84</v>
      </c>
    </row>
    <row r="29" spans="1:5" ht="12.75">
      <c r="A29" s="30" t="s">
        <v>45</v>
      </c>
      <c r="E29" s="31" t="s">
        <v>85</v>
      </c>
    </row>
    <row r="30" spans="1:5" ht="102">
      <c r="A30" t="s">
        <v>47</v>
      </c>
      <c r="E30" s="29" t="s">
        <v>86</v>
      </c>
    </row>
    <row r="31" spans="1:16" ht="12.75">
      <c r="A31" s="18" t="s">
        <v>38</v>
      </c>
      <c s="23" t="s">
        <v>30</v>
      </c>
      <c s="23" t="s">
        <v>87</v>
      </c>
      <c s="18" t="s">
        <v>40</v>
      </c>
      <c s="24" t="s">
        <v>88</v>
      </c>
      <c s="25" t="s">
        <v>69</v>
      </c>
      <c s="26">
        <v>11788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89</v>
      </c>
    </row>
    <row r="33" spans="1:5" ht="12.75">
      <c r="A33" s="30" t="s">
        <v>45</v>
      </c>
      <c r="E33" s="31" t="s">
        <v>90</v>
      </c>
    </row>
    <row r="34" spans="1:5" ht="51">
      <c r="A34" t="s">
        <v>47</v>
      </c>
      <c r="E34" s="29" t="s">
        <v>91</v>
      </c>
    </row>
    <row r="35" spans="1:16" ht="12.75">
      <c r="A35" s="18" t="s">
        <v>38</v>
      </c>
      <c s="23" t="s">
        <v>92</v>
      </c>
      <c s="23" t="s">
        <v>93</v>
      </c>
      <c s="18" t="s">
        <v>40</v>
      </c>
      <c s="24" t="s">
        <v>94</v>
      </c>
      <c s="25" t="s">
        <v>69</v>
      </c>
      <c s="26">
        <v>5894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95</v>
      </c>
    </row>
    <row r="37" spans="1:5" ht="12.75">
      <c r="A37" s="30" t="s">
        <v>45</v>
      </c>
      <c r="E37" s="31" t="s">
        <v>96</v>
      </c>
    </row>
    <row r="38" spans="1:5" ht="140.25">
      <c r="A38" t="s">
        <v>47</v>
      </c>
      <c r="E38" s="29" t="s">
        <v>97</v>
      </c>
    </row>
    <row r="39" spans="1:16" ht="12.75">
      <c r="A39" s="18" t="s">
        <v>38</v>
      </c>
      <c s="23" t="s">
        <v>98</v>
      </c>
      <c s="23" t="s">
        <v>99</v>
      </c>
      <c s="18" t="s">
        <v>40</v>
      </c>
      <c s="24" t="s">
        <v>100</v>
      </c>
      <c s="25" t="s">
        <v>69</v>
      </c>
      <c s="26">
        <v>5894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12.75">
      <c r="A40" s="28" t="s">
        <v>43</v>
      </c>
      <c r="E40" s="29" t="s">
        <v>101</v>
      </c>
    </row>
    <row r="41" spans="1:5" ht="12.75">
      <c r="A41" s="30" t="s">
        <v>45</v>
      </c>
      <c r="E41" s="31" t="s">
        <v>96</v>
      </c>
    </row>
    <row r="42" spans="1:5" ht="140.25">
      <c r="A42" t="s">
        <v>47</v>
      </c>
      <c r="E42" s="29" t="s">
        <v>97</v>
      </c>
    </row>
    <row r="43" spans="1:16" ht="12.75">
      <c r="A43" s="18" t="s">
        <v>38</v>
      </c>
      <c s="23" t="s">
        <v>33</v>
      </c>
      <c s="23" t="s">
        <v>102</v>
      </c>
      <c s="18" t="s">
        <v>40</v>
      </c>
      <c s="24" t="s">
        <v>103</v>
      </c>
      <c s="25" t="s">
        <v>104</v>
      </c>
      <c s="26">
        <v>300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105</v>
      </c>
    </row>
    <row r="45" spans="1:5" ht="12.75">
      <c r="A45" s="30" t="s">
        <v>45</v>
      </c>
      <c r="E45" s="31" t="s">
        <v>106</v>
      </c>
    </row>
    <row r="46" spans="1:5" ht="51">
      <c r="A46" t="s">
        <v>47</v>
      </c>
      <c r="E46" s="29" t="s">
        <v>107</v>
      </c>
    </row>
    <row r="47" spans="1:16" ht="12.75">
      <c r="A47" s="18" t="s">
        <v>38</v>
      </c>
      <c s="23" t="s">
        <v>35</v>
      </c>
      <c s="23" t="s">
        <v>108</v>
      </c>
      <c s="18" t="s">
        <v>40</v>
      </c>
      <c s="24" t="s">
        <v>109</v>
      </c>
      <c s="25" t="s">
        <v>104</v>
      </c>
      <c s="26">
        <v>856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110</v>
      </c>
    </row>
    <row r="49" spans="1:5" ht="12.75">
      <c r="A49" s="30" t="s">
        <v>45</v>
      </c>
      <c r="E49" s="31" t="s">
        <v>111</v>
      </c>
    </row>
    <row r="50" spans="1:5" ht="38.25">
      <c r="A50" t="s">
        <v>47</v>
      </c>
      <c r="E50" s="29" t="s">
        <v>112</v>
      </c>
    </row>
    <row r="51" spans="1:18" ht="12.75" customHeight="1">
      <c r="A51" s="5" t="s">
        <v>36</v>
      </c>
      <c s="5"/>
      <c s="35" t="s">
        <v>33</v>
      </c>
      <c s="5"/>
      <c s="21" t="s">
        <v>113</v>
      </c>
      <c s="5"/>
      <c s="5"/>
      <c s="5"/>
      <c s="36">
        <f>0+Q51</f>
      </c>
      <c r="O51">
        <f>0+R51</f>
      </c>
      <c r="Q51">
        <f>0+I52+I56+I60</f>
      </c>
      <c>
        <f>0+O52+O56+O60</f>
      </c>
    </row>
    <row r="52" spans="1:16" ht="25.5">
      <c r="A52" s="18" t="s">
        <v>38</v>
      </c>
      <c s="23" t="s">
        <v>114</v>
      </c>
      <c s="23" t="s">
        <v>115</v>
      </c>
      <c s="18" t="s">
        <v>40</v>
      </c>
      <c s="24" t="s">
        <v>116</v>
      </c>
      <c s="25" t="s">
        <v>69</v>
      </c>
      <c s="26">
        <v>508.167</v>
      </c>
      <c s="27">
        <v>0</v>
      </c>
      <c s="27">
        <f>ROUND(ROUND(H52,2)*ROUND(G52,3),2)</f>
      </c>
      <c r="O52">
        <f>(I52*21)/100</f>
      </c>
      <c t="s">
        <v>16</v>
      </c>
    </row>
    <row r="53" spans="1:5" ht="51">
      <c r="A53" s="28" t="s">
        <v>43</v>
      </c>
      <c r="E53" s="29" t="s">
        <v>117</v>
      </c>
    </row>
    <row r="54" spans="1:5" ht="12.75">
      <c r="A54" s="30" t="s">
        <v>45</v>
      </c>
      <c r="E54" s="31" t="s">
        <v>118</v>
      </c>
    </row>
    <row r="55" spans="1:5" ht="38.25">
      <c r="A55" t="s">
        <v>47</v>
      </c>
      <c r="E55" s="29" t="s">
        <v>119</v>
      </c>
    </row>
    <row r="56" spans="1:16" ht="25.5">
      <c r="A56" s="18" t="s">
        <v>38</v>
      </c>
      <c s="23" t="s">
        <v>120</v>
      </c>
      <c s="23" t="s">
        <v>121</v>
      </c>
      <c s="18" t="s">
        <v>40</v>
      </c>
      <c s="24" t="s">
        <v>122</v>
      </c>
      <c s="25" t="s">
        <v>69</v>
      </c>
      <c s="26">
        <v>508.167</v>
      </c>
      <c s="27">
        <v>0</v>
      </c>
      <c s="27">
        <f>ROUND(ROUND(H56,2)*ROUND(G56,3),2)</f>
      </c>
      <c r="O56">
        <f>(I56*21)/100</f>
      </c>
      <c t="s">
        <v>16</v>
      </c>
    </row>
    <row r="57" spans="1:5" ht="63.75">
      <c r="A57" s="28" t="s">
        <v>43</v>
      </c>
      <c r="E57" s="29" t="s">
        <v>123</v>
      </c>
    </row>
    <row r="58" spans="1:5" ht="12.75">
      <c r="A58" s="30" t="s">
        <v>45</v>
      </c>
      <c r="E58" s="31" t="s">
        <v>118</v>
      </c>
    </row>
    <row r="59" spans="1:5" ht="38.25">
      <c r="A59" t="s">
        <v>47</v>
      </c>
      <c r="E59" s="29" t="s">
        <v>119</v>
      </c>
    </row>
    <row r="60" spans="1:16" ht="12.75">
      <c r="A60" s="18" t="s">
        <v>38</v>
      </c>
      <c s="23" t="s">
        <v>124</v>
      </c>
      <c s="23" t="s">
        <v>125</v>
      </c>
      <c s="18" t="s">
        <v>40</v>
      </c>
      <c s="24" t="s">
        <v>126</v>
      </c>
      <c s="25" t="s">
        <v>104</v>
      </c>
      <c s="26">
        <v>856</v>
      </c>
      <c s="27">
        <v>0</v>
      </c>
      <c s="27">
        <f>ROUND(ROUND(H60,2)*ROUND(G60,3),2)</f>
      </c>
      <c r="O60">
        <f>(I60*21)/100</f>
      </c>
      <c t="s">
        <v>16</v>
      </c>
    </row>
    <row r="61" spans="1:5" ht="12.75">
      <c r="A61" s="28" t="s">
        <v>43</v>
      </c>
      <c r="E61" s="29" t="s">
        <v>127</v>
      </c>
    </row>
    <row r="62" spans="1:5" ht="12.75">
      <c r="A62" s="30" t="s">
        <v>45</v>
      </c>
      <c r="E62" s="31" t="s">
        <v>111</v>
      </c>
    </row>
    <row r="63" spans="1:5" ht="25.5">
      <c r="A63" t="s">
        <v>47</v>
      </c>
      <c r="E63" s="29" t="s">
        <v>128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